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NEXO I" sheetId="1" r:id="rId1"/>
  </sheets>
  <definedNames>
    <definedName name="_xlnm.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<sst xmlns="http://schemas.openxmlformats.org/spreadsheetml/2006/main" count="136" uniqueCount="99">
  <si>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</si>
  <si>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</si>
  <si>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</si>
  <si>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</si>
  <si>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</si>
  <si>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</si>
  <si>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</si>
  <si>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</si>
  <si>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</si>
  <si>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04/2016</t>
  </si>
  <si>
    <t>Data da Publicação: 20/05/2016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</si>
  <si>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</si>
  <si>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</si>
  <si>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</si>
  <si>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</si>
  <si>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</si>
  <si>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</si>
  <si>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</si>
  <si>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</si>
  <si>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</si>
  <si>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</si>
  <si>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</si>
  <si>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</si>
  <si>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</si>
  <si>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</si>
  <si>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</si>
  <si>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</si>
  <si>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</si>
  <si>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</si>
  <si>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</si>
  <si>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</si>
  <si>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</si>
  <si>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</si>
  <si>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</si>
  <si>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</si>
  <si>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</si>
  <si>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</si>
  <si>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</si>
  <si>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</si>
  <si>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</si>
  <si>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</si>
  <si>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</si>
  <si>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</si>
  <si>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</si>
  <si>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</si>
  <si>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</si>
  <si>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</si>
  <si>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</si>
  <si>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</si>
  <si>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</si>
  <si>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</si>
  <si>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</si>
  <si>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</si>
  <si>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</si>
  <si>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</si>
  <si>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</si>
  <si>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</si>
  <si>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</si>
  <si>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</si>
  <si>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</si>
  <si>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</si>
  <si>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</si>
  <si>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</si>
  <si>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</si>
  <si>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</si>
  <si>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</si>
  <si>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</si>
  <si>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</si>
  <si>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</si>
  <si>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</si>
  <si>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</si>
  <si>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</si>
  <si>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</si>
  <si>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</si>
  <si>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</si>
  <si>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</si>
  <si>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</si>
  <si>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</si>
  <si>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</si>
  <si>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</si>
  <si>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</si>
  <si>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</si>
  <si>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</si>
  <si>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</si>
  <si>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</si>
  <si>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</si>
  <si>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</si>
  <si>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</si>
  <si>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</si>
  <si>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</si>
  <si>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</si>
  <si>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</si>
  <si>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</si>
  <si>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</si>
  <si>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</si>
  <si>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LOA/2016 - Lei nº 13.255 de 14/jan/2016 -  Estima a receita e fixa a despesa da União para o exercício financeiro de 2016.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</si>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</sst>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&quot;R$ &quot;* #,##0_);_(&quot;R$ &quot;* \(#,##0\);_(&quot;R$ &quot;* \-_);_(@_)"/>
    <numFmt numFmtId="166" formatCode="_(&quot;R$ &quot;* #,##0.00_);_(&quot;R$ &quot;* \(#,##0.00\);_(&quot;R$ &quot;* \-??_);_(@_)"/>
    <numFmt numFmtId="167" formatCode="0%"/>
    <numFmt numFmtId="168" formatCode="_(* #,##0_);_(* \(#,##0\);_(* \-_);_(@_)"/>
    <numFmt numFmtId="169" formatCode="_(* #,##0.00_);_(* \(#,##0.00\);_(* \-??_);_(@_)"/>
    <numFmt numFmtId="170" formatCode="#,##0.00"/>
    <numFmt numFmtId="171" formatCode="#,##0.00;\-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9" fillId="18" borderId="0" applyNumberFormat="0" applyBorder="0" applyAlignment="0" applyProtection="0"/>
    <xf numFmtId="164" fontId="10" fillId="0" borderId="0">
      <alignment/>
      <protection/>
    </xf>
    <xf numFmtId="164" fontId="0" fillId="19" borderId="4" applyNumberFormat="0" applyAlignment="0" applyProtection="0"/>
    <xf numFmtId="167" fontId="0" fillId="0" borderId="0" applyFill="0" applyBorder="0" applyAlignment="0" applyProtection="0"/>
    <xf numFmtId="164" fontId="11" fillId="16" borderId="5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2">
    <xf numFmtId="164" fontId="0" fillId="0" borderId="0" xfId="0" applyAlignment="1">
      <alignment/>
    </xf>
    <xf numFmtId="170" fontId="0" fillId="0" borderId="0" xfId="0" applyNumberFormat="1" applyAlignment="1">
      <alignment horizontal="right"/>
    </xf>
    <xf numFmtId="164" fontId="19" fillId="0" borderId="0" xfId="0" applyFont="1" applyAlignment="1">
      <alignment/>
    </xf>
    <xf numFmtId="164" fontId="2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1" fillId="0" borderId="0" xfId="0" applyFont="1" applyAlignment="1">
      <alignment horizontal="left"/>
    </xf>
    <xf numFmtId="164" fontId="21" fillId="0" borderId="10" xfId="0" applyFont="1" applyBorder="1" applyAlignment="1">
      <alignment horizontal="left" vertical="top"/>
    </xf>
    <xf numFmtId="164" fontId="21" fillId="0" borderId="11" xfId="0" applyFont="1" applyBorder="1" applyAlignment="1">
      <alignment horizontal="left" vertical="top" wrapText="1"/>
    </xf>
    <xf numFmtId="164" fontId="21" fillId="0" borderId="12" xfId="0" applyFont="1" applyBorder="1" applyAlignment="1">
      <alignment horizontal="left" vertical="top" wrapText="1"/>
    </xf>
    <xf numFmtId="170" fontId="0" fillId="0" borderId="0" xfId="0" applyNumberFormat="1" applyAlignment="1">
      <alignment horizontal="left"/>
    </xf>
    <xf numFmtId="164" fontId="21" fillId="16" borderId="13" xfId="0" applyFont="1" applyFill="1" applyBorder="1" applyAlignment="1">
      <alignment horizontal="left" vertical="top" wrapText="1"/>
    </xf>
    <xf numFmtId="170" fontId="21" fillId="16" borderId="13" xfId="0" applyNumberFormat="1" applyFont="1" applyFill="1" applyBorder="1" applyAlignment="1">
      <alignment horizontal="right" vertical="top" wrapText="1"/>
    </xf>
    <xf numFmtId="164" fontId="21" fillId="0" borderId="13" xfId="0" applyFont="1" applyBorder="1" applyAlignment="1">
      <alignment horizontal="left" vertical="top" wrapText="1"/>
    </xf>
    <xf numFmtId="170" fontId="21" fillId="0" borderId="13" xfId="0" applyNumberFormat="1" applyFont="1" applyFill="1" applyBorder="1" applyAlignment="1">
      <alignment horizontal="right" vertical="top" wrapText="1"/>
    </xf>
    <xf numFmtId="170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71" fontId="21" fillId="0" borderId="13" xfId="0" applyNumberFormat="1" applyFont="1" applyFill="1" applyBorder="1" applyAlignment="1">
      <alignment horizontal="right" vertical="top" wrapText="1"/>
    </xf>
    <xf numFmtId="164" fontId="21" fillId="0" borderId="13" xfId="0" applyFont="1" applyFill="1" applyBorder="1" applyAlignment="1">
      <alignment horizontal="left" vertical="top" wrapText="1"/>
    </xf>
    <xf numFmtId="170" fontId="22" fillId="0" borderId="0" xfId="0" applyNumberFormat="1" applyFont="1" applyAlignment="1">
      <alignment horizontal="right"/>
    </xf>
    <xf numFmtId="170" fontId="22" fillId="0" borderId="0" xfId="0" applyNumberFormat="1" applyFont="1" applyAlignment="1">
      <alignment horizontal="left"/>
    </xf>
    <xf numFmtId="170" fontId="0" fillId="0" borderId="0" xfId="0" applyNumberFormat="1" applyFill="1" applyAlignment="1">
      <alignment horizontal="right"/>
    </xf>
    <xf numFmtId="164" fontId="21" fillId="0" borderId="0" xfId="0" applyFont="1" applyBorder="1" applyAlignment="1">
      <alignment horizontal="left" vertical="top" wrapText="1"/>
    </xf>
    <xf numFmtId="170" fontId="21" fillId="0" borderId="13" xfId="0" applyNumberFormat="1" applyFont="1" applyBorder="1" applyAlignment="1">
      <alignment horizontal="right" vertical="top" wrapText="1"/>
    </xf>
    <xf numFmtId="171" fontId="21" fillId="0" borderId="13" xfId="0" applyNumberFormat="1" applyFont="1" applyBorder="1" applyAlignment="1">
      <alignment horizontal="right" vertical="top" wrapText="1"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 wrapText="1"/>
    </xf>
    <xf numFmtId="164" fontId="19" fillId="0" borderId="0" xfId="0" applyFont="1" applyBorder="1" applyAlignment="1">
      <alignment horizontal="justify" wrapText="1"/>
    </xf>
    <xf numFmtId="164" fontId="19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  <xf numFmtId="164" fontId="19" fillId="0" borderId="0" xfId="0" applyFont="1" applyBorder="1" applyAlignment="1">
      <alignment horizontal="left" vertical="center" wrapText="1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Moeda [0]_ANEXO I" xfId="44"/>
    <cellStyle name="Moeda_ANEXO I" xfId="45"/>
    <cellStyle name="Neutra" xfId="46"/>
    <cellStyle name="Normal_ANEXO I" xfId="47"/>
    <cellStyle name="Nota" xfId="48"/>
    <cellStyle name="Porcentagem_ANEXO I" xfId="49"/>
    <cellStyle name="Saída" xfId="50"/>
    <cellStyle name="Separador de milhares [0]_ANEXO I" xfId="51"/>
    <cellStyle name="Separador de milhares_ANEXO I" xfId="52"/>
    <cellStyle name="Texto de Aviso" xfId="53"/>
    <cellStyle name="Texto Explicativo" xfId="54"/>
    <cellStyle name="Total" xfId="55"/>
    <cellStyle name="Título 1" xfId="56"/>
    <cellStyle name="Título 2" xfId="57"/>
    <cellStyle name="Título 3" xfId="58"/>
    <cellStyle name="Título 4" xfId="59"/>
    <cellStyle name="Título 5" xfId="60"/>
    <cellStyle name="Ênfase1" xfId="61"/>
    <cellStyle name="Ênfase2" xfId="62"/>
    <cellStyle name="Ênfase3" xfId="63"/>
    <cellStyle name="Ênfase4" xfId="64"/>
    <cellStyle name="Ênfase5" xfId="65"/>
    <cellStyle name="Ênfase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zoomScale="85" zoomScaleNormal="85" workbookViewId="0" topLeftCell="A68">
      <selection activeCell="E81" sqref="E81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5" width="13.7109375" style="0" customWidth="1"/>
    <col min="6" max="6" width="27.7109375" style="0" customWidth="1"/>
    <col min="7" max="7" width="13.7109375" style="0" customWidth="1"/>
    <col min="8" max="8" width="11.0039062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11</v>
      </c>
      <c r="C17" s="1"/>
      <c r="F17" s="9"/>
    </row>
    <row r="18" spans="1:6" s="4" customFormat="1" ht="18.75" customHeight="1">
      <c r="A18" s="10" t="s">
        <v>12</v>
      </c>
      <c r="B18" s="10" t="s">
        <v>13</v>
      </c>
      <c r="C18" s="11" t="s">
        <v>14</v>
      </c>
      <c r="F18" s="9"/>
    </row>
    <row r="19" spans="1:5" s="4" customFormat="1" ht="18.75" customHeight="1">
      <c r="A19" s="12" t="s">
        <v>15</v>
      </c>
      <c r="B19" s="12" t="s">
        <v>16</v>
      </c>
      <c r="C19" s="13">
        <f>55859879.54+1320633.86+23019+481733.44</f>
        <v>57685265.839999996</v>
      </c>
      <c r="D19" s="9"/>
      <c r="E19" s="9"/>
    </row>
    <row r="20" spans="1:6" s="4" customFormat="1" ht="18.75" customHeight="1">
      <c r="A20" s="12" t="s">
        <v>17</v>
      </c>
      <c r="B20" s="12" t="s">
        <v>18</v>
      </c>
      <c r="C20" s="13">
        <f>17149764.53+2224816.92</f>
        <v>19374581.450000003</v>
      </c>
      <c r="D20" s="9"/>
      <c r="E20" s="9"/>
      <c r="F20" s="9"/>
    </row>
    <row r="21" spans="1:6" s="4" customFormat="1" ht="18.75" customHeight="1">
      <c r="A21" s="12" t="s">
        <v>19</v>
      </c>
      <c r="B21" s="12" t="s">
        <v>20</v>
      </c>
      <c r="C21" s="13">
        <f>28995.39+10359562.17+3137.42</f>
        <v>10391694.98</v>
      </c>
      <c r="D21" s="1"/>
      <c r="E21" s="1"/>
      <c r="F21" s="14"/>
    </row>
    <row r="22" spans="1:5" s="4" customFormat="1" ht="76.5" customHeight="1">
      <c r="A22" s="12" t="s">
        <v>21</v>
      </c>
      <c r="B22" s="12" t="s">
        <v>22</v>
      </c>
      <c r="C22" s="13">
        <v>0</v>
      </c>
      <c r="D22" s="1"/>
      <c r="E22" s="1"/>
    </row>
    <row r="23" spans="1:5" s="4" customFormat="1" ht="19.5" customHeight="1">
      <c r="A23" s="12"/>
      <c r="B23" s="12" t="s">
        <v>23</v>
      </c>
      <c r="C23" s="13">
        <f>SUM(C19:C22)</f>
        <v>87451542.27</v>
      </c>
      <c r="D23" s="1"/>
      <c r="E23" s="1"/>
    </row>
    <row r="24" spans="1:5" s="4" customFormat="1" ht="21" customHeight="1">
      <c r="A24" s="5"/>
      <c r="C24" s="1"/>
      <c r="D24" s="1"/>
      <c r="E24" s="1"/>
    </row>
    <row r="25" spans="1:5" s="4" customFormat="1" ht="19.5" customHeight="1">
      <c r="A25" s="5" t="s">
        <v>24</v>
      </c>
      <c r="C25" s="1"/>
      <c r="D25" s="1"/>
      <c r="E25" s="1"/>
    </row>
    <row r="26" spans="1:5" s="4" customFormat="1" ht="18.75" customHeight="1">
      <c r="A26" s="10" t="s">
        <v>12</v>
      </c>
      <c r="B26" s="10" t="s">
        <v>13</v>
      </c>
      <c r="C26" s="11" t="s">
        <v>14</v>
      </c>
      <c r="D26" s="1"/>
      <c r="E26" s="1"/>
    </row>
    <row r="27" spans="1:5" s="4" customFormat="1" ht="18.75" customHeight="1">
      <c r="A27" s="12" t="s">
        <v>15</v>
      </c>
      <c r="B27" s="12" t="s">
        <v>25</v>
      </c>
      <c r="C27" s="13">
        <f>36235.39</f>
        <v>36235.39</v>
      </c>
      <c r="D27" s="1"/>
      <c r="E27" s="1"/>
    </row>
    <row r="28" spans="1:5" s="4" customFormat="1" ht="18.75" customHeight="1">
      <c r="A28" s="12" t="s">
        <v>17</v>
      </c>
      <c r="B28" s="12" t="s">
        <v>26</v>
      </c>
      <c r="C28" s="13">
        <f>3527021.5</f>
        <v>3527021.5</v>
      </c>
      <c r="D28" s="1"/>
      <c r="E28" s="1"/>
    </row>
    <row r="29" spans="1:5" s="4" customFormat="1" ht="18.75" customHeight="1">
      <c r="A29" s="12" t="s">
        <v>19</v>
      </c>
      <c r="B29" s="12" t="s">
        <v>27</v>
      </c>
      <c r="C29" s="13">
        <f>507940.63</f>
        <v>507940.63</v>
      </c>
      <c r="D29" s="1"/>
      <c r="E29" s="1"/>
    </row>
    <row r="30" spans="1:8" s="4" customFormat="1" ht="33" customHeight="1">
      <c r="A30" s="12" t="s">
        <v>21</v>
      </c>
      <c r="B30" s="12" t="s">
        <v>28</v>
      </c>
      <c r="C30" s="13">
        <f>2950517.52+19228.51</f>
        <v>2969746.03</v>
      </c>
      <c r="D30" s="1"/>
      <c r="E30" s="1"/>
      <c r="F30" s="15"/>
      <c r="G30" s="1"/>
      <c r="H30" s="1"/>
    </row>
    <row r="31" spans="1:8" s="4" customFormat="1" ht="17.25" customHeight="1">
      <c r="A31" s="12" t="s">
        <v>29</v>
      </c>
      <c r="B31" s="12" t="s">
        <v>30</v>
      </c>
      <c r="C31" s="13">
        <f>687928.74</f>
        <v>687928.74</v>
      </c>
      <c r="D31" s="1"/>
      <c r="E31" s="1"/>
      <c r="G31" s="1"/>
      <c r="H31" s="16"/>
    </row>
    <row r="32" spans="1:8" s="4" customFormat="1" ht="17.25" customHeight="1">
      <c r="A32" s="12" t="s">
        <v>31</v>
      </c>
      <c r="B32" s="12" t="s">
        <v>32</v>
      </c>
      <c r="C32" s="13">
        <f>48639.99</f>
        <v>48639.99</v>
      </c>
      <c r="D32" s="1"/>
      <c r="E32" s="1"/>
      <c r="F32" s="15"/>
      <c r="G32" s="1"/>
      <c r="H32" s="1"/>
    </row>
    <row r="33" spans="1:8" s="4" customFormat="1" ht="17.25" customHeight="1">
      <c r="A33" s="12" t="s">
        <v>33</v>
      </c>
      <c r="B33" s="12" t="s">
        <v>34</v>
      </c>
      <c r="C33" s="13">
        <f>466518.96+1772746.42</f>
        <v>2239265.38</v>
      </c>
      <c r="D33" s="1"/>
      <c r="E33" s="1"/>
      <c r="F33" s="15"/>
      <c r="G33" s="1"/>
      <c r="H33" s="1"/>
    </row>
    <row r="34" spans="1:8" s="4" customFormat="1" ht="17.25" customHeight="1">
      <c r="A34" s="12" t="s">
        <v>35</v>
      </c>
      <c r="B34" s="12" t="s">
        <v>36</v>
      </c>
      <c r="C34" s="13">
        <f>717616.94+587874</f>
        <v>1305490.94</v>
      </c>
      <c r="D34" s="1"/>
      <c r="E34" s="1"/>
      <c r="F34" s="15"/>
      <c r="G34" s="1"/>
      <c r="H34" s="1"/>
    </row>
    <row r="35" spans="1:8" s="4" customFormat="1" ht="17.25" customHeight="1">
      <c r="A35" s="12" t="s">
        <v>37</v>
      </c>
      <c r="B35" s="12" t="s">
        <v>38</v>
      </c>
      <c r="C35" s="13">
        <v>89209.3</v>
      </c>
      <c r="D35" s="1"/>
      <c r="E35" s="1"/>
      <c r="H35" s="9"/>
    </row>
    <row r="36" spans="1:5" s="4" customFormat="1" ht="17.25" customHeight="1">
      <c r="A36" s="12" t="s">
        <v>39</v>
      </c>
      <c r="B36" s="12" t="s">
        <v>40</v>
      </c>
      <c r="C36" s="13">
        <v>464620.15</v>
      </c>
      <c r="D36" s="1"/>
      <c r="E36" s="1"/>
    </row>
    <row r="37" spans="1:5" s="4" customFormat="1" ht="17.25" customHeight="1">
      <c r="A37" s="12" t="s">
        <v>41</v>
      </c>
      <c r="B37" s="12" t="s">
        <v>42</v>
      </c>
      <c r="C37" s="13">
        <v>76226.79</v>
      </c>
      <c r="D37" s="1"/>
      <c r="E37" s="1"/>
    </row>
    <row r="38" spans="1:5" s="4" customFormat="1" ht="17.25" customHeight="1">
      <c r="A38" s="12" t="s">
        <v>43</v>
      </c>
      <c r="B38" s="12" t="s">
        <v>44</v>
      </c>
      <c r="C38" s="13">
        <v>485445.87</v>
      </c>
      <c r="D38" s="1"/>
      <c r="E38" s="1"/>
    </row>
    <row r="39" spans="1:5" s="4" customFormat="1" ht="105">
      <c r="A39" s="12" t="s">
        <v>45</v>
      </c>
      <c r="B39" s="12" t="s">
        <v>46</v>
      </c>
      <c r="C39" s="17">
        <f>21940.31+481.12+14864.88</f>
        <v>37286.31</v>
      </c>
      <c r="D39" s="1"/>
      <c r="E39" s="1"/>
    </row>
    <row r="40" spans="1:5" s="4" customFormat="1" ht="17.25" customHeight="1">
      <c r="A40" s="12" t="s">
        <v>47</v>
      </c>
      <c r="B40" s="12" t="s">
        <v>48</v>
      </c>
      <c r="C40" s="13">
        <f>647745.71</f>
        <v>647745.71</v>
      </c>
      <c r="D40" s="1"/>
      <c r="E40" s="1"/>
    </row>
    <row r="41" spans="1:6" s="4" customFormat="1" ht="17.25" customHeight="1">
      <c r="A41" s="12" t="s">
        <v>49</v>
      </c>
      <c r="B41" s="12" t="s">
        <v>50</v>
      </c>
      <c r="C41" s="17">
        <f>1019993.7+35513</f>
        <v>1055506.7</v>
      </c>
      <c r="D41" s="1"/>
      <c r="E41" s="1"/>
      <c r="F41" s="9"/>
    </row>
    <row r="42" spans="1:6" s="4" customFormat="1" ht="17.25" customHeight="1">
      <c r="A42" s="18" t="s">
        <v>51</v>
      </c>
      <c r="B42" s="18" t="s">
        <v>52</v>
      </c>
      <c r="C42" s="17">
        <f>7319.17</f>
        <v>7319.17</v>
      </c>
      <c r="D42" s="1"/>
      <c r="E42" s="1"/>
      <c r="F42" s="9"/>
    </row>
    <row r="43" spans="1:8" s="4" customFormat="1" ht="32.25" customHeight="1">
      <c r="A43" s="12" t="s">
        <v>53</v>
      </c>
      <c r="B43" s="12" t="s">
        <v>54</v>
      </c>
      <c r="C43" s="17">
        <f>587021.21+78111.68+60713.79+31637.43</f>
        <v>757484.11</v>
      </c>
      <c r="D43" s="1"/>
      <c r="E43" s="1"/>
      <c r="F43" s="14"/>
      <c r="G43" s="1"/>
      <c r="H43" s="1"/>
    </row>
    <row r="44" spans="1:5" s="4" customFormat="1" ht="17.25" customHeight="1">
      <c r="A44" s="12" t="s">
        <v>55</v>
      </c>
      <c r="B44" s="12" t="s">
        <v>56</v>
      </c>
      <c r="C44" s="17">
        <f>107724</f>
        <v>107724</v>
      </c>
      <c r="D44" s="1"/>
      <c r="E44" s="1"/>
    </row>
    <row r="45" spans="1:5" s="4" customFormat="1" ht="17.25" customHeight="1">
      <c r="A45" s="12" t="s">
        <v>57</v>
      </c>
      <c r="B45" s="12" t="s">
        <v>58</v>
      </c>
      <c r="C45" s="13">
        <v>0</v>
      </c>
      <c r="D45" s="1"/>
      <c r="E45" s="1"/>
    </row>
    <row r="46" spans="1:6" s="4" customFormat="1" ht="30">
      <c r="A46" s="12" t="s">
        <v>59</v>
      </c>
      <c r="B46" s="12" t="s">
        <v>60</v>
      </c>
      <c r="C46" s="17">
        <v>0</v>
      </c>
      <c r="D46" s="1"/>
      <c r="E46" s="1"/>
      <c r="F46" s="9"/>
    </row>
    <row r="47" spans="1:7" s="4" customFormat="1" ht="17.25" customHeight="1">
      <c r="A47" s="12" t="s">
        <v>61</v>
      </c>
      <c r="B47" s="12" t="s">
        <v>62</v>
      </c>
      <c r="C47" s="13">
        <v>0</v>
      </c>
      <c r="D47" s="1"/>
      <c r="E47" s="1"/>
      <c r="F47" s="9"/>
      <c r="G47" s="9"/>
    </row>
    <row r="48" spans="1:7" s="4" customFormat="1" ht="17.25" customHeight="1">
      <c r="A48" s="12" t="s">
        <v>63</v>
      </c>
      <c r="B48" s="12" t="s">
        <v>64</v>
      </c>
      <c r="C48" s="13">
        <v>59042.65</v>
      </c>
      <c r="D48" s="1"/>
      <c r="E48" s="1"/>
      <c r="F48" s="9"/>
      <c r="G48" s="9"/>
    </row>
    <row r="49" spans="1:7" s="4" customFormat="1" ht="17.25" customHeight="1">
      <c r="A49" s="12" t="s">
        <v>65</v>
      </c>
      <c r="B49" s="12" t="s">
        <v>66</v>
      </c>
      <c r="C49" s="13">
        <f>0</f>
        <v>0</v>
      </c>
      <c r="D49" s="1"/>
      <c r="E49" s="1"/>
      <c r="F49" s="9"/>
      <c r="G49" s="9"/>
    </row>
    <row r="50" spans="1:7" s="4" customFormat="1" ht="31.5" customHeight="1">
      <c r="A50" s="12" t="s">
        <v>67</v>
      </c>
      <c r="B50" s="12" t="s">
        <v>68</v>
      </c>
      <c r="C50" s="13">
        <v>41888.43</v>
      </c>
      <c r="D50" s="1"/>
      <c r="E50" s="1"/>
      <c r="F50" s="9"/>
      <c r="G50" s="9"/>
    </row>
    <row r="51" spans="1:5" s="4" customFormat="1" ht="15" customHeight="1">
      <c r="A51" s="12" t="s">
        <v>69</v>
      </c>
      <c r="B51" s="12" t="s">
        <v>70</v>
      </c>
      <c r="C51" s="13">
        <f>0</f>
        <v>0</v>
      </c>
      <c r="D51" s="1"/>
      <c r="E51" s="1"/>
    </row>
    <row r="52" spans="1:8" s="4" customFormat="1" ht="15" customHeight="1">
      <c r="A52" s="12" t="s">
        <v>71</v>
      </c>
      <c r="B52" s="12" t="s">
        <v>72</v>
      </c>
      <c r="C52" s="13">
        <f>31550.42+12533.4+323516.76+2397481.45+25173.11+1250+8155+125.3+0.37+22499+442.5+909.69+44790.57+41235.7+13725.8+11946.24+625.82+133.98+23.9+11128.6+1707.55+41744.66+7315.7+104366.4-3600+7146.69+46243.6+48458.61+40158.56+1044+483202.21+105.25</f>
        <v>3725140.84</v>
      </c>
      <c r="D52" s="1"/>
      <c r="E52" s="1"/>
      <c r="G52" s="9"/>
      <c r="H52" s="1"/>
    </row>
    <row r="53" spans="1:7" s="4" customFormat="1" ht="15" customHeight="1">
      <c r="A53" s="12"/>
      <c r="B53" s="12" t="s">
        <v>23</v>
      </c>
      <c r="C53" s="13">
        <f>SUM(C27:C52)</f>
        <v>18876908.63</v>
      </c>
      <c r="D53" s="1"/>
      <c r="E53" s="1"/>
      <c r="F53" s="9"/>
      <c r="G53" s="9"/>
    </row>
    <row r="54" spans="1:7" s="4" customFormat="1" ht="15">
      <c r="A54" s="5"/>
      <c r="B54" s="9"/>
      <c r="C54" s="9"/>
      <c r="D54" s="1"/>
      <c r="E54" s="1"/>
      <c r="F54" s="9"/>
      <c r="G54" s="9"/>
    </row>
    <row r="55" spans="1:6" s="4" customFormat="1" ht="18" customHeight="1">
      <c r="A55" s="5" t="s">
        <v>73</v>
      </c>
      <c r="C55" s="1"/>
      <c r="D55" s="1"/>
      <c r="E55" s="1"/>
      <c r="F55" s="9"/>
    </row>
    <row r="56" spans="1:6" s="4" customFormat="1" ht="18.75" customHeight="1">
      <c r="A56" s="10" t="s">
        <v>12</v>
      </c>
      <c r="B56" s="10" t="s">
        <v>13</v>
      </c>
      <c r="C56" s="11" t="s">
        <v>14</v>
      </c>
      <c r="D56" s="1"/>
      <c r="E56" s="19"/>
      <c r="F56" s="20"/>
    </row>
    <row r="57" spans="1:6" s="4" customFormat="1" ht="17.25" customHeight="1">
      <c r="A57" s="12" t="s">
        <v>15</v>
      </c>
      <c r="B57" s="12" t="s">
        <v>74</v>
      </c>
      <c r="C57" s="13">
        <v>0</v>
      </c>
      <c r="D57" s="21"/>
      <c r="E57" s="19"/>
      <c r="F57" s="20"/>
    </row>
    <row r="58" spans="1:6" s="4" customFormat="1" ht="17.25" customHeight="1">
      <c r="A58" s="12" t="s">
        <v>17</v>
      </c>
      <c r="B58" s="12" t="s">
        <v>75</v>
      </c>
      <c r="C58" s="13">
        <v>0</v>
      </c>
      <c r="D58" s="21"/>
      <c r="E58" s="19"/>
      <c r="F58" s="20"/>
    </row>
    <row r="59" spans="1:6" s="4" customFormat="1" ht="31.5" customHeight="1">
      <c r="A59" s="12" t="s">
        <v>19</v>
      </c>
      <c r="B59" s="12" t="s">
        <v>76</v>
      </c>
      <c r="C59" s="13">
        <v>0</v>
      </c>
      <c r="D59" s="21"/>
      <c r="E59" s="19"/>
      <c r="F59" s="9"/>
    </row>
    <row r="60" spans="1:6" s="4" customFormat="1" ht="30">
      <c r="A60" s="12" t="s">
        <v>21</v>
      </c>
      <c r="B60" s="12" t="s">
        <v>77</v>
      </c>
      <c r="C60" s="17">
        <v>0</v>
      </c>
      <c r="D60" s="21"/>
      <c r="E60" s="19"/>
      <c r="F60" s="9"/>
    </row>
    <row r="61" spans="1:6" s="4" customFormat="1" ht="16.5" customHeight="1">
      <c r="A61" s="12" t="s">
        <v>29</v>
      </c>
      <c r="B61" s="12" t="s">
        <v>78</v>
      </c>
      <c r="C61" s="13">
        <f>169919.98</f>
        <v>169919.98</v>
      </c>
      <c r="D61" s="21"/>
      <c r="E61" s="1"/>
      <c r="F61" s="9"/>
    </row>
    <row r="62" spans="1:5" s="4" customFormat="1" ht="16.5" customHeight="1">
      <c r="A62" s="12"/>
      <c r="B62" s="12" t="s">
        <v>23</v>
      </c>
      <c r="C62" s="13">
        <f>SUM(C57:C61)</f>
        <v>169919.98</v>
      </c>
      <c r="D62" s="21"/>
      <c r="E62" s="21"/>
    </row>
    <row r="63" spans="1:5" s="4" customFormat="1" ht="21" customHeight="1">
      <c r="A63" s="5"/>
      <c r="C63" s="1"/>
      <c r="D63" s="21"/>
      <c r="E63" s="21"/>
    </row>
    <row r="64" spans="1:5" s="4" customFormat="1" ht="17.25" customHeight="1">
      <c r="A64" s="5" t="s">
        <v>79</v>
      </c>
      <c r="C64" s="1"/>
      <c r="D64" s="1"/>
      <c r="E64" s="1"/>
    </row>
    <row r="65" spans="1:6" s="4" customFormat="1" ht="18.75" customHeight="1">
      <c r="A65" s="10" t="s">
        <v>12</v>
      </c>
      <c r="B65" s="10" t="s">
        <v>13</v>
      </c>
      <c r="C65" s="11" t="s">
        <v>14</v>
      </c>
      <c r="D65" s="1"/>
      <c r="E65" s="1"/>
      <c r="F65" s="9"/>
    </row>
    <row r="66" spans="1:6" s="4" customFormat="1" ht="16.5" customHeight="1">
      <c r="A66" s="12" t="s">
        <v>15</v>
      </c>
      <c r="B66" s="12" t="s">
        <v>80</v>
      </c>
      <c r="C66" s="13">
        <v>0</v>
      </c>
      <c r="D66" s="1"/>
      <c r="E66" s="1"/>
      <c r="F66" s="9"/>
    </row>
    <row r="67" spans="1:5" s="4" customFormat="1" ht="16.5" customHeight="1">
      <c r="A67" s="12" t="s">
        <v>17</v>
      </c>
      <c r="B67" s="12" t="s">
        <v>81</v>
      </c>
      <c r="C67" s="13">
        <v>0</v>
      </c>
      <c r="D67" s="1"/>
      <c r="E67" s="1"/>
    </row>
    <row r="68" spans="1:6" s="4" customFormat="1" ht="16.5" customHeight="1">
      <c r="A68" s="12"/>
      <c r="B68" s="12" t="s">
        <v>23</v>
      </c>
      <c r="C68" s="13">
        <f>SUM(C66:C67)</f>
        <v>0</v>
      </c>
      <c r="D68" s="1"/>
      <c r="E68" s="1"/>
      <c r="F68" s="9"/>
    </row>
    <row r="69" spans="1:5" s="4" customFormat="1" ht="21" customHeight="1">
      <c r="A69" s="5"/>
      <c r="C69" s="1"/>
      <c r="D69" s="1"/>
      <c r="E69" s="1"/>
    </row>
    <row r="70" spans="1:5" s="4" customFormat="1" ht="33.75" customHeight="1">
      <c r="A70" s="22" t="s">
        <v>82</v>
      </c>
      <c r="B70" s="22"/>
      <c r="C70" s="22"/>
      <c r="D70" s="1"/>
      <c r="E70" s="1"/>
    </row>
    <row r="71" spans="1:5" s="4" customFormat="1" ht="18.75" customHeight="1">
      <c r="A71" s="10" t="s">
        <v>12</v>
      </c>
      <c r="B71" s="10" t="s">
        <v>83</v>
      </c>
      <c r="C71" s="11" t="s">
        <v>14</v>
      </c>
      <c r="D71" s="1"/>
      <c r="E71" s="1"/>
    </row>
    <row r="72" spans="1:5" s="4" customFormat="1" ht="17.25" customHeight="1">
      <c r="A72" s="12" t="s">
        <v>15</v>
      </c>
      <c r="B72" s="12" t="s">
        <v>84</v>
      </c>
      <c r="C72" s="13">
        <f>72152174.13+19808991.04</f>
        <v>91961165.16999999</v>
      </c>
      <c r="D72" s="21"/>
      <c r="E72" s="1"/>
    </row>
    <row r="73" spans="1:5" s="4" customFormat="1" ht="17.25" customHeight="1">
      <c r="A73" s="12" t="s">
        <v>17</v>
      </c>
      <c r="B73" s="12" t="s">
        <v>85</v>
      </c>
      <c r="C73" s="13">
        <f>15149390.96+1406806.5</f>
        <v>16556197.46</v>
      </c>
      <c r="D73" s="21"/>
      <c r="E73" s="1"/>
    </row>
    <row r="74" spans="1:5" s="4" customFormat="1" ht="17.25" customHeight="1">
      <c r="A74" s="12" t="s">
        <v>19</v>
      </c>
      <c r="B74" s="12" t="s">
        <v>86</v>
      </c>
      <c r="C74" s="17">
        <v>6666.67</v>
      </c>
      <c r="D74" s="21"/>
      <c r="E74" s="1"/>
    </row>
    <row r="75" spans="1:5" s="4" customFormat="1" ht="17.25" customHeight="1">
      <c r="A75" s="12" t="s">
        <v>21</v>
      </c>
      <c r="B75" s="12" t="s">
        <v>87</v>
      </c>
      <c r="C75" s="13">
        <v>0</v>
      </c>
      <c r="D75" s="21"/>
      <c r="E75" s="1"/>
    </row>
    <row r="76" spans="1:5" s="4" customFormat="1" ht="17.25" customHeight="1">
      <c r="A76" s="12"/>
      <c r="B76" s="12" t="s">
        <v>23</v>
      </c>
      <c r="C76" s="13">
        <f>SUM(C72:C75)</f>
        <v>108524029.29999998</v>
      </c>
      <c r="D76" s="21"/>
      <c r="E76" s="1"/>
    </row>
    <row r="77" spans="1:6" s="4" customFormat="1" ht="21" customHeight="1">
      <c r="A77" s="5"/>
      <c r="C77" s="1"/>
      <c r="D77" s="1"/>
      <c r="E77" s="1"/>
      <c r="F77" s="9"/>
    </row>
    <row r="78" spans="1:6" s="4" customFormat="1" ht="18" customHeight="1">
      <c r="A78" s="5" t="s">
        <v>88</v>
      </c>
      <c r="C78" s="1"/>
      <c r="D78" s="1"/>
      <c r="E78" s="1"/>
      <c r="F78" s="9"/>
    </row>
    <row r="79" spans="1:6" s="4" customFormat="1" ht="18.75" customHeight="1">
      <c r="A79" s="10" t="s">
        <v>12</v>
      </c>
      <c r="B79" s="10" t="s">
        <v>89</v>
      </c>
      <c r="C79" s="11" t="s">
        <v>14</v>
      </c>
      <c r="D79" s="1"/>
      <c r="E79" s="1"/>
      <c r="F79" s="9"/>
    </row>
    <row r="80" spans="1:6" s="4" customFormat="1" ht="16.5" customHeight="1">
      <c r="A80" s="12" t="s">
        <v>15</v>
      </c>
      <c r="B80" s="12" t="s">
        <v>90</v>
      </c>
      <c r="C80" s="23">
        <v>0</v>
      </c>
      <c r="D80" s="21"/>
      <c r="E80" s="1"/>
      <c r="F80" s="9"/>
    </row>
    <row r="81" spans="1:6" s="4" customFormat="1" ht="16.5" customHeight="1">
      <c r="A81" s="12" t="s">
        <v>17</v>
      </c>
      <c r="B81" s="12" t="s">
        <v>91</v>
      </c>
      <c r="C81" s="23">
        <v>4718540.34</v>
      </c>
      <c r="D81" s="1"/>
      <c r="E81" s="1"/>
      <c r="F81" s="9"/>
    </row>
    <row r="82" spans="1:5" s="4" customFormat="1" ht="16.5" customHeight="1">
      <c r="A82" s="12" t="s">
        <v>19</v>
      </c>
      <c r="B82" s="12" t="s">
        <v>92</v>
      </c>
      <c r="C82" s="23">
        <v>11308</v>
      </c>
      <c r="D82" s="1"/>
      <c r="E82" s="1"/>
    </row>
    <row r="83" spans="1:6" s="4" customFormat="1" ht="16.5" customHeight="1">
      <c r="A83" s="12" t="s">
        <v>21</v>
      </c>
      <c r="B83" s="12" t="s">
        <v>93</v>
      </c>
      <c r="C83" s="24">
        <f>4710546.93-11308-4718540.34</f>
        <v>-19301.41000000015</v>
      </c>
      <c r="D83" s="1"/>
      <c r="E83" s="1"/>
      <c r="F83" s="9"/>
    </row>
    <row r="84" spans="1:5" s="4" customFormat="1" ht="16.5" customHeight="1">
      <c r="A84" s="12"/>
      <c r="B84" s="12" t="s">
        <v>23</v>
      </c>
      <c r="C84" s="13">
        <f>SUM(C80:C83)</f>
        <v>4710546.93</v>
      </c>
      <c r="D84" s="1"/>
      <c r="E84" s="1"/>
    </row>
    <row r="85" spans="1:6" ht="12.75">
      <c r="A85" s="2" t="s">
        <v>94</v>
      </c>
      <c r="F85" s="25"/>
    </row>
    <row r="86" spans="1:3" ht="26.25" customHeight="1">
      <c r="A86" s="26" t="s">
        <v>95</v>
      </c>
      <c r="B86" s="26"/>
      <c r="C86" s="26"/>
    </row>
    <row r="87" ht="12.75">
      <c r="A87" s="27"/>
    </row>
    <row r="88" spans="1:3" ht="12" customHeight="1">
      <c r="A88" s="28" t="s">
        <v>96</v>
      </c>
      <c r="B88" s="28"/>
      <c r="C88" s="28"/>
    </row>
    <row r="89" spans="1:3" s="30" customFormat="1" ht="24.75" customHeight="1">
      <c r="A89" s="29" t="s">
        <v>97</v>
      </c>
      <c r="B89" s="29"/>
      <c r="C89" s="29"/>
    </row>
    <row r="90" spans="1:3" ht="26.25" customHeight="1">
      <c r="A90" s="31" t="s">
        <v>98</v>
      </c>
      <c r="B90" s="31"/>
      <c r="C90" s="31"/>
    </row>
  </sheetData>
  <sheetProtection selectLockedCells="1" selectUnlockedCells="1"/>
  <mergeCells count="5">
    <mergeCell ref="A70:C70"/>
    <mergeCell ref="A86:C86"/>
    <mergeCell ref="A88:C88"/>
    <mergeCell ref="A89:C89"/>
    <mergeCell ref="A90:C90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2016-05-10T15:22:46Z</cp:lastPrinted>
  <dcterms:created xsi:type="dcterms:W3CDTF">2016-01-05T19:59:58Z</dcterms:created>
  <dcterms:modified xsi:type="dcterms:W3CDTF">2016-05-19T17:35:57Z</dcterms:modified>
  <cp:category/>
  <cp:version/>
  <cp:contentType/>
  <cp:contentStatus/>
  <cp:revision>1</cp:revision>
</cp:coreProperties>
</file>